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<sst xmlns="http://schemas.openxmlformats.org/spreadsheetml/2006/main" count="91" uniqueCount="48">
  <si>
    <t>年間所得税額一覧表</t>
  </si>
  <si>
    <t>CO</t>
  </si>
  <si>
    <t>部名</t>
  </si>
  <si>
    <t>NO</t>
  </si>
  <si>
    <t>名前</t>
  </si>
  <si>
    <t>フリガナ</t>
  </si>
  <si>
    <t>総所得金額</t>
  </si>
  <si>
    <t>控除額合計</t>
  </si>
  <si>
    <t>課税所得金額</t>
  </si>
  <si>
    <t>所得税</t>
  </si>
  <si>
    <t>評定</t>
  </si>
  <si>
    <t>事務部</t>
  </si>
  <si>
    <t>松永　仁志</t>
  </si>
  <si>
    <t>宮本　静香</t>
  </si>
  <si>
    <t>○</t>
  </si>
  <si>
    <t>岩下　美智子</t>
  </si>
  <si>
    <t>福山　千里</t>
  </si>
  <si>
    <t>○</t>
  </si>
  <si>
    <t>業務部</t>
  </si>
  <si>
    <t>中山　英道</t>
  </si>
  <si>
    <t>○</t>
  </si>
  <si>
    <t>鈴木　さやか</t>
  </si>
  <si>
    <t>○</t>
  </si>
  <si>
    <t>森　早苗</t>
  </si>
  <si>
    <t>新藤　美和</t>
  </si>
  <si>
    <t>営業部</t>
  </si>
  <si>
    <t>渡辺　一郎</t>
  </si>
  <si>
    <t>大川　誠</t>
  </si>
  <si>
    <t>○</t>
  </si>
  <si>
    <t>加藤　大樹</t>
  </si>
  <si>
    <t>佐々木　麻理</t>
  </si>
  <si>
    <t>シンドウ　ミワ</t>
  </si>
  <si>
    <t>スズキ　サヤカ</t>
  </si>
  <si>
    <t>モリ　サナエ</t>
  </si>
  <si>
    <t>NO</t>
  </si>
  <si>
    <t>&gt;=2000</t>
  </si>
  <si>
    <t>条件</t>
  </si>
  <si>
    <t>&gt;=1000000</t>
  </si>
  <si>
    <t>総所得金額の部別集計表</t>
  </si>
  <si>
    <t>部名</t>
  </si>
  <si>
    <t>合計</t>
  </si>
  <si>
    <t>平均</t>
  </si>
  <si>
    <t>最大値</t>
  </si>
  <si>
    <t>最小値</t>
  </si>
  <si>
    <t>部別件数表</t>
  </si>
  <si>
    <t>件数</t>
  </si>
  <si>
    <t>評定の件数</t>
  </si>
  <si>
    <t>所得税が１００万円以上の中での総所得金額の最小値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</si>
</sst>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4"/>
      <name val="ＭＳ Ｐゴシック"/>
      <family val="3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25">
      <selection activeCell="F59" sqref="F59"/>
    </sheetView>
  </sheetViews>
  <sheetFormatPr defaultColWidth="9.00390625" defaultRowHeight="13.5"/>
  <cols>
    <col min="1" max="1" width="4.625" style="1" bestFit="1" customWidth="1"/>
    <col min="2" max="2" width="7.00390625" style="1" customWidth="1"/>
    <col min="3" max="3" width="5.75390625" style="1" customWidth="1"/>
    <col min="4" max="4" width="11.625" style="1" customWidth="1"/>
    <col min="5" max="5" width="16.375" style="1" bestFit="1" customWidth="1"/>
    <col min="6" max="6" width="11.875" style="1" bestFit="1" customWidth="1"/>
    <col min="7" max="7" width="11.25390625" style="1" bestFit="1" customWidth="1"/>
    <col min="8" max="8" width="13.25390625" style="1" bestFit="1" customWidth="1"/>
    <col min="9" max="9" width="10.875" style="1" bestFit="1" customWidth="1"/>
    <col min="10" max="10" width="5.25390625" style="1" customWidth="1"/>
    <col min="11" max="11" width="9.125" style="1" bestFit="1" customWidth="1"/>
    <col min="12" max="12" width="6.50390625" style="1" customWidth="1"/>
    <col min="13" max="13" width="5.375" style="1" bestFit="1" customWidth="1"/>
    <col min="14" max="14" width="13.00390625" style="1" bestFit="1" customWidth="1"/>
    <col min="15" max="15" width="9.50390625" style="1" bestFit="1" customWidth="1"/>
    <col min="16" max="16384" width="9.00390625" style="1" customWidth="1"/>
  </cols>
  <sheetData>
    <row r="1" spans="4:8" ht="17.25">
      <c r="D1" s="18" t="s">
        <v>0</v>
      </c>
      <c r="E1" s="18"/>
      <c r="F1" s="18"/>
      <c r="G1" s="19"/>
      <c r="H1" s="19"/>
    </row>
    <row r="2" spans="4:8" ht="17.25">
      <c r="D2" s="2"/>
      <c r="E2" s="2"/>
      <c r="F2" s="2"/>
      <c r="G2" s="3"/>
      <c r="H2" s="3"/>
    </row>
    <row r="3" spans="1:11" s="8" customFormat="1" ht="14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7"/>
    </row>
    <row r="4" spans="1:9" ht="13.5">
      <c r="A4" s="5">
        <v>2</v>
      </c>
      <c r="B4" s="5" t="s">
        <v>18</v>
      </c>
      <c r="C4" s="5">
        <v>2203</v>
      </c>
      <c r="D4" s="5" t="s">
        <v>23</v>
      </c>
      <c r="E4" s="5" t="str">
        <f aca="true" t="shared" si="0" ref="E4:E15">PHONETIC(D4)</f>
        <v>モリ　サナエ</v>
      </c>
      <c r="F4" s="6">
        <v>16014000</v>
      </c>
      <c r="G4" s="6">
        <v>5005000</v>
      </c>
      <c r="H4" s="6">
        <f aca="true" t="shared" si="1" ref="H4:H15">F4-G4</f>
        <v>11009000</v>
      </c>
      <c r="I4" s="6">
        <f aca="true" t="shared" si="2" ref="I4:I15">IF(H4&gt;=10000001,H4*0.4-1900000,IF(H4&gt;=6000001,H4*0.3-900000,IF(H4&gt;=3000001,H4*0.2-300000,H4*0.1)))</f>
        <v>2503600</v>
      </c>
    </row>
    <row r="5" spans="1:10" ht="13.5">
      <c r="A5" s="5">
        <v>3</v>
      </c>
      <c r="B5" s="5" t="s">
        <v>11</v>
      </c>
      <c r="C5" s="5">
        <v>2304</v>
      </c>
      <c r="D5" s="5" t="s">
        <v>16</v>
      </c>
      <c r="E5" s="5" t="str">
        <f t="shared" si="0"/>
        <v>フクヤマ　センリ</v>
      </c>
      <c r="F5" s="6">
        <v>14727000</v>
      </c>
      <c r="G5" s="6">
        <v>4965000</v>
      </c>
      <c r="H5" s="6">
        <f t="shared" si="1"/>
        <v>9762000</v>
      </c>
      <c r="I5" s="6">
        <f t="shared" si="2"/>
        <v>2028600</v>
      </c>
      <c r="J5" s="6" t="s">
        <v>17</v>
      </c>
    </row>
    <row r="6" spans="1:10" ht="13.5">
      <c r="A6" s="5">
        <v>2</v>
      </c>
      <c r="B6" s="5" t="s">
        <v>18</v>
      </c>
      <c r="C6" s="5">
        <v>1202</v>
      </c>
      <c r="D6" s="5" t="s">
        <v>19</v>
      </c>
      <c r="E6" s="5" t="str">
        <f t="shared" si="0"/>
        <v>ナカヤマ　ヒデミチ</v>
      </c>
      <c r="F6" s="6">
        <v>19627000</v>
      </c>
      <c r="G6" s="6">
        <v>9865000</v>
      </c>
      <c r="H6" s="6">
        <f t="shared" si="1"/>
        <v>9762000</v>
      </c>
      <c r="I6" s="6">
        <f t="shared" si="2"/>
        <v>2028600</v>
      </c>
      <c r="J6" s="6" t="s">
        <v>20</v>
      </c>
    </row>
    <row r="7" spans="1:10" ht="13.5">
      <c r="A7" s="5">
        <v>3</v>
      </c>
      <c r="B7" s="5" t="s">
        <v>11</v>
      </c>
      <c r="C7" s="5">
        <v>2303</v>
      </c>
      <c r="D7" s="5" t="s">
        <v>15</v>
      </c>
      <c r="E7" s="5" t="str">
        <f t="shared" si="0"/>
        <v>イワシタ　ミチコ</v>
      </c>
      <c r="F7" s="6">
        <v>16952000</v>
      </c>
      <c r="G7" s="6">
        <v>7523000</v>
      </c>
      <c r="H7" s="6">
        <f t="shared" si="1"/>
        <v>9429000</v>
      </c>
      <c r="I7" s="6">
        <f t="shared" si="2"/>
        <v>1928700</v>
      </c>
      <c r="J7" s="6"/>
    </row>
    <row r="8" spans="1:11" ht="14.25">
      <c r="A8" s="5">
        <v>3</v>
      </c>
      <c r="B8" s="5" t="s">
        <v>11</v>
      </c>
      <c r="C8" s="5">
        <v>2301</v>
      </c>
      <c r="D8" s="5" t="s">
        <v>13</v>
      </c>
      <c r="E8" s="5" t="str">
        <f t="shared" si="0"/>
        <v>ミヤモト　シズカ</v>
      </c>
      <c r="F8" s="6">
        <v>12475000</v>
      </c>
      <c r="G8" s="6">
        <v>5694000</v>
      </c>
      <c r="H8" s="6">
        <f t="shared" si="1"/>
        <v>6781000</v>
      </c>
      <c r="I8" s="6">
        <f t="shared" si="2"/>
        <v>1134300</v>
      </c>
      <c r="J8" s="6" t="s">
        <v>14</v>
      </c>
      <c r="K8" s="9"/>
    </row>
    <row r="9" spans="1:14" ht="14.25">
      <c r="A9" s="5">
        <v>2</v>
      </c>
      <c r="B9" s="5" t="s">
        <v>18</v>
      </c>
      <c r="C9" s="5">
        <v>2204</v>
      </c>
      <c r="D9" s="5" t="s">
        <v>24</v>
      </c>
      <c r="E9" s="5" t="str">
        <f t="shared" si="0"/>
        <v>シンドウ　ミワ</v>
      </c>
      <c r="F9" s="6">
        <v>13583000</v>
      </c>
      <c r="G9" s="6">
        <v>7825000</v>
      </c>
      <c r="H9" s="6">
        <f t="shared" si="1"/>
        <v>5758000</v>
      </c>
      <c r="I9" s="6">
        <f t="shared" si="2"/>
        <v>851600</v>
      </c>
      <c r="J9" s="6" t="s">
        <v>22</v>
      </c>
      <c r="N9" s="9"/>
    </row>
    <row r="10" spans="1:10" ht="13.5">
      <c r="A10" s="5">
        <v>1</v>
      </c>
      <c r="B10" s="5" t="s">
        <v>25</v>
      </c>
      <c r="C10" s="5">
        <v>2103</v>
      </c>
      <c r="D10" s="5" t="s">
        <v>30</v>
      </c>
      <c r="E10" s="5" t="str">
        <f t="shared" si="0"/>
        <v>ササキ　マリ</v>
      </c>
      <c r="F10" s="6">
        <v>9528000</v>
      </c>
      <c r="G10" s="6">
        <v>4172000</v>
      </c>
      <c r="H10" s="6">
        <f t="shared" si="1"/>
        <v>5356000</v>
      </c>
      <c r="I10" s="6">
        <f t="shared" si="2"/>
        <v>771200</v>
      </c>
      <c r="J10" s="5"/>
    </row>
    <row r="11" spans="1:10" ht="13.5">
      <c r="A11" s="5">
        <v>1</v>
      </c>
      <c r="B11" s="5" t="s">
        <v>25</v>
      </c>
      <c r="C11" s="5">
        <v>1104</v>
      </c>
      <c r="D11" s="5" t="s">
        <v>29</v>
      </c>
      <c r="E11" s="5" t="str">
        <f t="shared" si="0"/>
        <v>カトウ　ダイジュ</v>
      </c>
      <c r="F11" s="6">
        <v>6552000</v>
      </c>
      <c r="G11" s="6">
        <v>2321000</v>
      </c>
      <c r="H11" s="6">
        <f t="shared" si="1"/>
        <v>4231000</v>
      </c>
      <c r="I11" s="6">
        <f t="shared" si="2"/>
        <v>546200</v>
      </c>
      <c r="J11" s="5"/>
    </row>
    <row r="12" spans="1:10" ht="13.5">
      <c r="A12" s="5">
        <v>3</v>
      </c>
      <c r="B12" s="5" t="s">
        <v>11</v>
      </c>
      <c r="C12" s="5">
        <v>1302</v>
      </c>
      <c r="D12" s="5" t="s">
        <v>12</v>
      </c>
      <c r="E12" s="5" t="str">
        <f t="shared" si="0"/>
        <v>マツナガ　ヒトシ</v>
      </c>
      <c r="F12" s="6">
        <v>8275000</v>
      </c>
      <c r="G12" s="6">
        <v>4118000</v>
      </c>
      <c r="H12" s="6">
        <f t="shared" si="1"/>
        <v>4157000</v>
      </c>
      <c r="I12" s="6">
        <f t="shared" si="2"/>
        <v>531400</v>
      </c>
      <c r="J12" s="6"/>
    </row>
    <row r="13" spans="1:10" ht="13.5">
      <c r="A13" s="5">
        <v>1</v>
      </c>
      <c r="B13" s="5" t="s">
        <v>25</v>
      </c>
      <c r="C13" s="5">
        <v>1101</v>
      </c>
      <c r="D13" s="5" t="s">
        <v>26</v>
      </c>
      <c r="E13" s="5" t="str">
        <f t="shared" si="0"/>
        <v>ワタナベ　イチロウ</v>
      </c>
      <c r="F13" s="6">
        <v>5613000</v>
      </c>
      <c r="G13" s="6">
        <v>1561000</v>
      </c>
      <c r="H13" s="6">
        <f t="shared" si="1"/>
        <v>4052000</v>
      </c>
      <c r="I13" s="6">
        <f t="shared" si="2"/>
        <v>510400</v>
      </c>
      <c r="J13" s="6"/>
    </row>
    <row r="14" spans="1:10" ht="13.5">
      <c r="A14" s="5">
        <v>2</v>
      </c>
      <c r="B14" s="5" t="s">
        <v>18</v>
      </c>
      <c r="C14" s="5">
        <v>2201</v>
      </c>
      <c r="D14" s="5" t="s">
        <v>21</v>
      </c>
      <c r="E14" s="5" t="str">
        <f t="shared" si="0"/>
        <v>スズキ　サヤカ</v>
      </c>
      <c r="F14" s="6">
        <v>5296000</v>
      </c>
      <c r="G14" s="6">
        <v>1462000</v>
      </c>
      <c r="H14" s="6">
        <f t="shared" si="1"/>
        <v>3834000</v>
      </c>
      <c r="I14" s="6">
        <f t="shared" si="2"/>
        <v>466800</v>
      </c>
      <c r="J14" s="6" t="s">
        <v>22</v>
      </c>
    </row>
    <row r="15" spans="1:10" ht="13.5">
      <c r="A15" s="5">
        <v>1</v>
      </c>
      <c r="B15" s="5" t="s">
        <v>25</v>
      </c>
      <c r="C15" s="5">
        <v>1102</v>
      </c>
      <c r="D15" s="5" t="s">
        <v>27</v>
      </c>
      <c r="E15" s="5" t="str">
        <f t="shared" si="0"/>
        <v>オオカワ　マコト</v>
      </c>
      <c r="F15" s="6">
        <v>2757000</v>
      </c>
      <c r="G15" s="6">
        <v>968000</v>
      </c>
      <c r="H15" s="6">
        <f t="shared" si="1"/>
        <v>1789000</v>
      </c>
      <c r="I15" s="6">
        <f t="shared" si="2"/>
        <v>178900</v>
      </c>
      <c r="J15" s="6" t="s">
        <v>28</v>
      </c>
    </row>
    <row r="17" spans="2:15" ht="13.5">
      <c r="B17" s="17"/>
      <c r="C17" s="17"/>
      <c r="D17" s="17"/>
      <c r="E17" s="8"/>
      <c r="N17" s="17"/>
      <c r="O17" s="17"/>
    </row>
    <row r="18" ht="14.25">
      <c r="F18" s="9"/>
    </row>
    <row r="19" spans="2:11" s="10" customFormat="1" ht="14.25">
      <c r="B19" s="10" t="s">
        <v>1</v>
      </c>
      <c r="C19" s="10" t="s">
        <v>34</v>
      </c>
      <c r="H19" s="4"/>
      <c r="K19" s="11"/>
    </row>
    <row r="20" spans="2:10" s="5" customFormat="1" ht="13.5">
      <c r="B20" s="5">
        <v>2</v>
      </c>
      <c r="C20" s="5" t="s">
        <v>35</v>
      </c>
      <c r="F20" s="6"/>
      <c r="G20" s="6"/>
      <c r="H20" s="6"/>
      <c r="I20" s="6"/>
      <c r="J20" s="6"/>
    </row>
    <row r="21" spans="1:10" s="5" customFormat="1" ht="13.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</row>
    <row r="22" spans="1:10" s="5" customFormat="1" ht="13.5">
      <c r="A22" s="5">
        <v>2</v>
      </c>
      <c r="B22" s="5" t="s">
        <v>18</v>
      </c>
      <c r="C22" s="5">
        <v>2204</v>
      </c>
      <c r="D22" s="5" t="s">
        <v>24</v>
      </c>
      <c r="E22" s="5" t="s">
        <v>31</v>
      </c>
      <c r="F22" s="6">
        <v>13583000</v>
      </c>
      <c r="G22" s="6">
        <v>7825000</v>
      </c>
      <c r="H22" s="6">
        <v>5758000</v>
      </c>
      <c r="I22" s="6">
        <v>851600</v>
      </c>
      <c r="J22" s="6" t="s">
        <v>22</v>
      </c>
    </row>
    <row r="23" spans="1:10" s="5" customFormat="1" ht="13.5">
      <c r="A23" s="5">
        <v>2</v>
      </c>
      <c r="B23" s="5" t="s">
        <v>18</v>
      </c>
      <c r="C23" s="5">
        <v>2201</v>
      </c>
      <c r="D23" s="5" t="s">
        <v>21</v>
      </c>
      <c r="E23" s="5" t="s">
        <v>32</v>
      </c>
      <c r="F23" s="6">
        <v>5296000</v>
      </c>
      <c r="G23" s="6">
        <v>1462000</v>
      </c>
      <c r="H23" s="6">
        <v>3834000</v>
      </c>
      <c r="I23" s="6">
        <v>466800</v>
      </c>
      <c r="J23" s="6" t="s">
        <v>22</v>
      </c>
    </row>
    <row r="24" spans="1:10" s="5" customFormat="1" ht="13.5">
      <c r="A24" s="5">
        <v>2</v>
      </c>
      <c r="B24" s="5" t="s">
        <v>18</v>
      </c>
      <c r="C24" s="5">
        <v>2203</v>
      </c>
      <c r="D24" s="5" t="s">
        <v>23</v>
      </c>
      <c r="E24" s="5" t="s">
        <v>33</v>
      </c>
      <c r="F24" s="6">
        <v>16014000</v>
      </c>
      <c r="G24" s="6">
        <v>5005000</v>
      </c>
      <c r="H24" s="6">
        <v>11009000</v>
      </c>
      <c r="I24" s="6">
        <v>2503600</v>
      </c>
      <c r="J24" s="1"/>
    </row>
    <row r="25" spans="6:10" s="5" customFormat="1" ht="13.5">
      <c r="F25" s="6"/>
      <c r="G25" s="6"/>
      <c r="H25" s="6"/>
      <c r="I25" s="6"/>
      <c r="J25" s="1"/>
    </row>
    <row r="26" s="5" customFormat="1" ht="13.5"/>
    <row r="27" s="5" customFormat="1" ht="13.5"/>
    <row r="28" s="5" customFormat="1" ht="13.5"/>
    <row r="29" s="5" customFormat="1" ht="13.5"/>
    <row r="30" s="5" customFormat="1" ht="13.5"/>
    <row r="31" s="5" customFormat="1" ht="13.5"/>
    <row r="32" spans="7:9" s="5" customFormat="1" ht="13.5">
      <c r="G32" s="1" t="s">
        <v>36</v>
      </c>
      <c r="H32" s="1"/>
      <c r="I32" s="1"/>
    </row>
    <row r="33" spans="7:11" s="5" customFormat="1" ht="13.5">
      <c r="G33" s="12" t="s">
        <v>2</v>
      </c>
      <c r="H33" s="12" t="s">
        <v>2</v>
      </c>
      <c r="I33" s="12" t="s">
        <v>2</v>
      </c>
      <c r="J33" s="1"/>
      <c r="K33" s="5" t="s">
        <v>9</v>
      </c>
    </row>
    <row r="34" spans="7:11" s="5" customFormat="1" ht="13.5">
      <c r="G34" s="12" t="s">
        <v>25</v>
      </c>
      <c r="H34" s="12" t="s">
        <v>18</v>
      </c>
      <c r="I34" s="12" t="s">
        <v>11</v>
      </c>
      <c r="K34" s="5" t="s">
        <v>37</v>
      </c>
    </row>
    <row r="35" s="5" customFormat="1" ht="13.5"/>
    <row r="36" spans="2:7" s="5" customFormat="1" ht="13.5">
      <c r="B36" s="1"/>
      <c r="C36" s="1"/>
      <c r="D36" s="1" t="s">
        <v>38</v>
      </c>
      <c r="E36" s="1"/>
      <c r="F36" s="1"/>
      <c r="G36" s="1"/>
    </row>
    <row r="37" spans="1:9" ht="13.5">
      <c r="A37" s="5"/>
      <c r="B37" s="14" t="s">
        <v>39</v>
      </c>
      <c r="C37" s="15"/>
      <c r="D37" s="13" t="s">
        <v>40</v>
      </c>
      <c r="E37" s="13" t="s">
        <v>41</v>
      </c>
      <c r="F37" s="13" t="s">
        <v>42</v>
      </c>
      <c r="G37" s="13" t="s">
        <v>43</v>
      </c>
      <c r="H37" s="5"/>
      <c r="I37" s="5"/>
    </row>
    <row r="38" spans="1:9" ht="13.5">
      <c r="A38" s="5"/>
      <c r="B38" s="14" t="s">
        <v>25</v>
      </c>
      <c r="C38" s="15"/>
      <c r="D38" s="12">
        <f>DSUM($A$3:$J$15,$F$3,G33:G34)</f>
        <v>24450000</v>
      </c>
      <c r="E38" s="12">
        <f>DAVERAGE($A$3:$J$15,$F$3,G33:G34)</f>
        <v>6112500</v>
      </c>
      <c r="F38" s="12">
        <f>DMAX($A$3:$J$15,$F$3,G33:G34)</f>
        <v>9528000</v>
      </c>
      <c r="G38" s="12">
        <f>DMIN($A$3:$J$15,$F$3,G33:G34)</f>
        <v>2757000</v>
      </c>
      <c r="H38" s="5"/>
      <c r="I38" s="5"/>
    </row>
    <row r="39" spans="1:9" ht="13.5">
      <c r="A39" s="5"/>
      <c r="B39" s="14" t="s">
        <v>18</v>
      </c>
      <c r="C39" s="15"/>
      <c r="D39" s="12">
        <f>DSUM($A$3:$J$15,$F$3,H33:H34)</f>
        <v>54520000</v>
      </c>
      <c r="E39" s="12">
        <f>DAVERAGE($A$3:$J$15,$F$3,H33:H34)</f>
        <v>13630000</v>
      </c>
      <c r="F39" s="12">
        <f>DMAX($A$3:$J$15,$F$3,H33:H34)</f>
        <v>19627000</v>
      </c>
      <c r="G39" s="12">
        <f>DMIN($A$3:$J$15,$F$3,H33:H34)</f>
        <v>5296000</v>
      </c>
      <c r="H39" s="5"/>
      <c r="I39" s="5"/>
    </row>
    <row r="40" spans="1:9" ht="13.5">
      <c r="A40" s="5"/>
      <c r="B40" s="14" t="s">
        <v>11</v>
      </c>
      <c r="C40" s="15"/>
      <c r="D40" s="12">
        <f>DSUM($A$3:$J$15,$F$3,I33:I34)</f>
        <v>52429000</v>
      </c>
      <c r="E40" s="12">
        <f>DAVERAGE($A$3:$J$15,$F$3,I33:I34)</f>
        <v>13107250</v>
      </c>
      <c r="F40" s="12">
        <f>DMAX($A$3:$J$15,$F$3,I33:I34)</f>
        <v>16952000</v>
      </c>
      <c r="G40" s="12">
        <f>DMIN($A$3:$J$15,$F$3,I33:I34)</f>
        <v>8275000</v>
      </c>
      <c r="H40" s="5"/>
      <c r="I40" s="5"/>
    </row>
    <row r="41" spans="1:9" s="8" customFormat="1" ht="13.5">
      <c r="A41" s="1"/>
      <c r="B41" s="1"/>
      <c r="C41" s="1"/>
      <c r="D41" s="1"/>
      <c r="E41" s="1"/>
      <c r="F41" s="1"/>
      <c r="G41" s="1"/>
      <c r="H41" s="1"/>
      <c r="I41" s="1"/>
    </row>
    <row r="42" ht="13.5">
      <c r="D42" s="1" t="s">
        <v>44</v>
      </c>
    </row>
    <row r="43" spans="2:7" ht="13.5">
      <c r="B43" s="14" t="s">
        <v>2</v>
      </c>
      <c r="C43" s="15"/>
      <c r="D43" s="13" t="s">
        <v>45</v>
      </c>
      <c r="E43" s="13" t="s">
        <v>46</v>
      </c>
      <c r="F43" s="8"/>
      <c r="G43" s="8"/>
    </row>
    <row r="44" spans="2:5" ht="13.5">
      <c r="B44" s="14" t="s">
        <v>25</v>
      </c>
      <c r="C44" s="15"/>
      <c r="D44" s="12">
        <f>DCOUNT($A$3:$J$15,$F$3,G33:G34)</f>
        <v>4</v>
      </c>
      <c r="E44" s="12">
        <f>DCOUNTA($A$3:$J$15,$J$3,G33:G34)</f>
        <v>1</v>
      </c>
    </row>
    <row r="45" spans="1:9" ht="13.5">
      <c r="A45" s="8"/>
      <c r="B45" s="14" t="s">
        <v>18</v>
      </c>
      <c r="C45" s="15"/>
      <c r="D45" s="12">
        <f>DCOUNT($A$3:$J$15,$F$3,H33:H34)</f>
        <v>4</v>
      </c>
      <c r="E45" s="12">
        <f>DCOUNTA($A$3:$J$15,$J$3,H33:H34)</f>
        <v>3</v>
      </c>
      <c r="H45" s="4"/>
      <c r="I45" s="4"/>
    </row>
    <row r="46" spans="2:9" ht="13.5">
      <c r="B46" s="14" t="s">
        <v>11</v>
      </c>
      <c r="C46" s="15"/>
      <c r="D46" s="12">
        <f>DCOUNT($A$3:$J$15,$F$3,I33:I34)</f>
        <v>4</v>
      </c>
      <c r="E46" s="12">
        <f>DCOUNTA($A$3:$J$15,$J$3,I33:I34)</f>
        <v>2</v>
      </c>
      <c r="H46" s="5"/>
      <c r="I46" s="5"/>
    </row>
    <row r="47" spans="1:9" s="8" customFormat="1" ht="13.5">
      <c r="A47" s="1"/>
      <c r="B47" s="1"/>
      <c r="C47" s="1"/>
      <c r="D47" s="1"/>
      <c r="E47" s="1"/>
      <c r="F47" s="1"/>
      <c r="G47" s="1"/>
      <c r="H47" s="5"/>
      <c r="I47" s="5"/>
    </row>
    <row r="58" spans="1:6" ht="13.5">
      <c r="A58" s="16" t="s">
        <v>47</v>
      </c>
      <c r="B58" s="16"/>
      <c r="C58" s="16"/>
      <c r="D58" s="16"/>
      <c r="E58" s="16"/>
      <c r="F58" s="12">
        <f>DMIN($A$3:$J$15,$F$3,K33:K34)</f>
        <v>12475000</v>
      </c>
    </row>
    <row r="63" spans="1:9" ht="13.5">
      <c r="A63" s="4"/>
      <c r="B63" s="4"/>
      <c r="C63" s="4"/>
      <c r="D63" s="4"/>
      <c r="E63" s="4"/>
      <c r="F63" s="4"/>
      <c r="G63" s="4"/>
      <c r="H63" s="4"/>
      <c r="I63" s="4"/>
    </row>
    <row r="64" spans="1:9" ht="13.5">
      <c r="A64" s="5"/>
      <c r="B64" s="5"/>
      <c r="C64" s="5"/>
      <c r="D64" s="5"/>
      <c r="E64" s="5"/>
      <c r="F64" s="6"/>
      <c r="G64" s="6"/>
      <c r="H64" s="6"/>
      <c r="I64" s="6"/>
    </row>
    <row r="65" spans="1:9" ht="13.5">
      <c r="A65" s="5"/>
      <c r="B65" s="5"/>
      <c r="C65" s="5"/>
      <c r="D65" s="5"/>
      <c r="E65" s="5"/>
      <c r="F65" s="6"/>
      <c r="G65" s="6"/>
      <c r="H65" s="6"/>
      <c r="I65" s="6"/>
    </row>
    <row r="66" spans="1:9" ht="13.5">
      <c r="A66" s="5"/>
      <c r="B66" s="5"/>
      <c r="C66" s="5"/>
      <c r="D66" s="5"/>
      <c r="E66" s="5"/>
      <c r="F66" s="6"/>
      <c r="G66" s="6"/>
      <c r="H66" s="6"/>
      <c r="I66" s="6"/>
    </row>
    <row r="72" spans="1:10" ht="13.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9" ht="13.5">
      <c r="A73" s="5"/>
      <c r="B73" s="5"/>
      <c r="C73" s="5"/>
      <c r="D73" s="5"/>
      <c r="E73" s="5"/>
      <c r="F73" s="6"/>
      <c r="G73" s="6"/>
      <c r="H73" s="6"/>
      <c r="I73" s="6"/>
    </row>
    <row r="74" spans="1:10" ht="13.5">
      <c r="A74" s="5"/>
      <c r="B74" s="5"/>
      <c r="C74" s="5"/>
      <c r="D74" s="5"/>
      <c r="E74" s="5"/>
      <c r="F74" s="6"/>
      <c r="G74" s="6"/>
      <c r="H74" s="6"/>
      <c r="I74" s="6"/>
      <c r="J74" s="6"/>
    </row>
    <row r="75" spans="1:10" ht="13.5">
      <c r="A75" s="5"/>
      <c r="B75" s="5"/>
      <c r="C75" s="5"/>
      <c r="D75" s="5"/>
      <c r="E75" s="5"/>
      <c r="F75" s="6"/>
      <c r="G75" s="6"/>
      <c r="H75" s="6"/>
      <c r="I75" s="6"/>
      <c r="J75" s="6"/>
    </row>
  </sheetData>
  <mergeCells count="12">
    <mergeCell ref="B17:D17"/>
    <mergeCell ref="N17:O17"/>
    <mergeCell ref="D1:H1"/>
    <mergeCell ref="B37:C37"/>
    <mergeCell ref="B38:C38"/>
    <mergeCell ref="B39:C39"/>
    <mergeCell ref="B40:C40"/>
    <mergeCell ref="B43:C43"/>
    <mergeCell ref="B44:C44"/>
    <mergeCell ref="B45:C45"/>
    <mergeCell ref="B46:C46"/>
    <mergeCell ref="A58:E5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dcterms:created xsi:type="dcterms:W3CDTF">1997-01-08T22:48:59Z</dcterms:created>
  <dcterms:modified xsi:type="dcterms:W3CDTF">2004-05-03T09:12:52Z</dcterms:modified>
  <cp:category/>
  <cp:version/>
  <cp:contentType/>
  <cp:contentStatus/>
</cp:coreProperties>
</file>